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55" yWindow="1395" windowWidth="13020" windowHeight="9555" activeTab="1"/>
  </bookViews>
  <sheets>
    <sheet name="Sheet1" sheetId="2" r:id="rId1"/>
    <sheet name="Template" sheetId="1" r:id="rId2"/>
  </sheets>
  <calcPr calcId="125725"/>
</workbook>
</file>

<file path=xl/calcChain.xml><?xml version="1.0" encoding="utf-8"?>
<calcChain xmlns="http://schemas.openxmlformats.org/spreadsheetml/2006/main">
  <c r="H31" i="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H55"/>
  <c r="L56" l="1"/>
  <c r="N47" s="1"/>
  <c r="O47" s="1"/>
  <c r="H56"/>
  <c r="J42" s="1"/>
  <c r="J47" l="1"/>
  <c r="J41"/>
  <c r="J54"/>
  <c r="J52"/>
  <c r="N50"/>
  <c r="O50" s="1"/>
  <c r="N44"/>
  <c r="O44" s="1"/>
  <c r="J32"/>
  <c r="J39"/>
  <c r="J46"/>
  <c r="J51"/>
  <c r="J33"/>
  <c r="N49"/>
  <c r="O49" s="1"/>
  <c r="J49"/>
  <c r="J55"/>
  <c r="N43"/>
  <c r="O43" s="1"/>
  <c r="J45"/>
  <c r="N36"/>
  <c r="O36" s="1"/>
  <c r="N35"/>
  <c r="O35" s="1"/>
  <c r="N51"/>
  <c r="O51" s="1"/>
  <c r="N41"/>
  <c r="O41" s="1"/>
  <c r="N54"/>
  <c r="O54" s="1"/>
  <c r="J34"/>
  <c r="J43"/>
  <c r="J37"/>
  <c r="J31"/>
  <c r="N53"/>
  <c r="O53" s="1"/>
  <c r="N46"/>
  <c r="O46" s="1"/>
  <c r="N38"/>
  <c r="O38" s="1"/>
  <c r="N52"/>
  <c r="O52" s="1"/>
  <c r="N48"/>
  <c r="O48" s="1"/>
  <c r="J40"/>
  <c r="J36"/>
  <c r="J53"/>
  <c r="J35"/>
  <c r="J48"/>
  <c r="J44"/>
  <c r="J38"/>
  <c r="N31"/>
  <c r="M41" s="1"/>
  <c r="N33"/>
  <c r="O33" s="1"/>
  <c r="N34"/>
  <c r="O34" s="1"/>
  <c r="N40"/>
  <c r="O40" s="1"/>
  <c r="J50"/>
  <c r="N45"/>
  <c r="O45" s="1"/>
  <c r="N39"/>
  <c r="O39" s="1"/>
  <c r="N42"/>
  <c r="O42" s="1"/>
  <c r="N55"/>
  <c r="O55" s="1"/>
  <c r="N37"/>
  <c r="O37" s="1"/>
  <c r="N32"/>
  <c r="O32" s="1"/>
  <c r="M54" l="1"/>
  <c r="I43"/>
  <c r="K55"/>
  <c r="M36"/>
  <c r="M50"/>
  <c r="I49"/>
  <c r="I51"/>
  <c r="M44"/>
  <c r="M40"/>
  <c r="I38"/>
  <c r="K43"/>
  <c r="M47"/>
  <c r="M38"/>
  <c r="M51"/>
  <c r="I50"/>
  <c r="I37"/>
  <c r="M53"/>
  <c r="M39"/>
  <c r="I54"/>
  <c r="K52"/>
  <c r="I36"/>
  <c r="I41"/>
  <c r="M37"/>
  <c r="M43"/>
  <c r="M55"/>
  <c r="M34"/>
  <c r="I33"/>
  <c r="K48"/>
  <c r="I39"/>
  <c r="K38"/>
  <c r="K51"/>
  <c r="I40"/>
  <c r="K44"/>
  <c r="K50"/>
  <c r="O31"/>
  <c r="M31"/>
  <c r="M49"/>
  <c r="M45"/>
  <c r="M46"/>
  <c r="K40"/>
  <c r="K32"/>
  <c r="I53"/>
  <c r="K37"/>
  <c r="I34"/>
  <c r="K46"/>
  <c r="K41"/>
  <c r="K49"/>
  <c r="K54"/>
  <c r="K42"/>
  <c r="I46"/>
  <c r="I44"/>
  <c r="I55"/>
  <c r="K36"/>
  <c r="I48"/>
  <c r="I35"/>
  <c r="I52"/>
  <c r="I32"/>
  <c r="I45"/>
  <c r="M48"/>
  <c r="M35"/>
  <c r="M33"/>
  <c r="M42"/>
  <c r="M52"/>
  <c r="M32"/>
  <c r="K31"/>
  <c r="I47"/>
  <c r="K34"/>
  <c r="K35"/>
  <c r="K39"/>
  <c r="K53"/>
  <c r="K33"/>
  <c r="I31"/>
  <c r="I42"/>
  <c r="K47"/>
  <c r="K45"/>
</calcChain>
</file>

<file path=xl/sharedStrings.xml><?xml version="1.0" encoding="utf-8"?>
<sst xmlns="http://schemas.openxmlformats.org/spreadsheetml/2006/main" count="33" uniqueCount="33">
  <si>
    <t>FIRST STEP:</t>
  </si>
  <si>
    <t>Coefficients:</t>
  </si>
  <si>
    <t>SECOND STEP:</t>
  </si>
  <si>
    <t>Measures resulting from controls</t>
  </si>
  <si>
    <t>X-bar</t>
  </si>
  <si>
    <t>X-Dbar</t>
  </si>
  <si>
    <t>R</t>
  </si>
  <si>
    <t>R-bar</t>
  </si>
  <si>
    <t>SUM</t>
  </si>
  <si>
    <r>
      <t>A</t>
    </r>
    <r>
      <rPr>
        <vertAlign val="subscript"/>
        <sz val="12"/>
        <rFont val="Arial"/>
        <family val="2"/>
      </rPr>
      <t>2</t>
    </r>
  </si>
  <si>
    <r>
      <t>D</t>
    </r>
    <r>
      <rPr>
        <vertAlign val="subscript"/>
        <sz val="12"/>
        <rFont val="Arial"/>
        <family val="2"/>
      </rPr>
      <t>4</t>
    </r>
  </si>
  <si>
    <r>
      <t>D</t>
    </r>
    <r>
      <rPr>
        <vertAlign val="subscript"/>
        <sz val="12"/>
        <rFont val="Arial"/>
        <family val="2"/>
      </rPr>
      <t>3</t>
    </r>
  </si>
  <si>
    <r>
      <t>X</t>
    </r>
    <r>
      <rPr>
        <vertAlign val="subscript"/>
        <sz val="12"/>
        <rFont val="Arial"/>
        <family val="2"/>
      </rPr>
      <t>1</t>
    </r>
  </si>
  <si>
    <r>
      <t>X</t>
    </r>
    <r>
      <rPr>
        <vertAlign val="subscript"/>
        <sz val="12"/>
        <rFont val="Arial"/>
        <family val="2"/>
      </rPr>
      <t>2</t>
    </r>
  </si>
  <si>
    <r>
      <t>X</t>
    </r>
    <r>
      <rPr>
        <vertAlign val="subscript"/>
        <sz val="12"/>
        <rFont val="Arial"/>
        <family val="2"/>
      </rPr>
      <t>3</t>
    </r>
  </si>
  <si>
    <r>
      <t>X</t>
    </r>
    <r>
      <rPr>
        <vertAlign val="subscript"/>
        <sz val="12"/>
        <rFont val="Arial"/>
        <family val="2"/>
      </rPr>
      <t>4</t>
    </r>
  </si>
  <si>
    <r>
      <t>X</t>
    </r>
    <r>
      <rPr>
        <vertAlign val="subscript"/>
        <sz val="12"/>
        <rFont val="Arial"/>
        <family val="2"/>
      </rPr>
      <t>5</t>
    </r>
  </si>
  <si>
    <r>
      <t>UCL-X</t>
    </r>
    <r>
      <rPr>
        <vertAlign val="subscript"/>
        <sz val="12"/>
        <rFont val="Arial"/>
        <family val="2"/>
      </rPr>
      <t>-bar</t>
    </r>
  </si>
  <si>
    <r>
      <t>LCL-X</t>
    </r>
    <r>
      <rPr>
        <vertAlign val="subscript"/>
        <sz val="12"/>
        <rFont val="Arial"/>
        <family val="2"/>
      </rPr>
      <t>-bar</t>
    </r>
  </si>
  <si>
    <r>
      <t>UCL</t>
    </r>
    <r>
      <rPr>
        <vertAlign val="subscript"/>
        <sz val="12"/>
        <rFont val="Arial"/>
        <family val="2"/>
      </rPr>
      <t>R</t>
    </r>
  </si>
  <si>
    <r>
      <t>LCL</t>
    </r>
    <r>
      <rPr>
        <vertAlign val="subscript"/>
        <sz val="12"/>
        <rFont val="Arial"/>
        <family val="2"/>
      </rPr>
      <t>R</t>
    </r>
  </si>
  <si>
    <t>Sample</t>
  </si>
  <si>
    <t xml:space="preserve">This spreadsheet allows plotting X bar-charts and R- charts using your own data set. </t>
  </si>
  <si>
    <t>Coefficients for the central line and limits</t>
  </si>
  <si>
    <t xml:space="preserve">Analysis of R-chart: As it can be seen that all the values are within the </t>
  </si>
  <si>
    <t>control limits and hence the process is in control</t>
  </si>
  <si>
    <t xml:space="preserve"> </t>
  </si>
  <si>
    <t xml:space="preserve">In our template the sample size is 5 (X1 to X5), and the number of samples is 25(25 Days) </t>
  </si>
  <si>
    <t xml:space="preserve"> Each measure obtained for the quality characteristic is entered.</t>
  </si>
  <si>
    <t>is more than the upper control limit and hence the process is out of control</t>
  </si>
  <si>
    <t>Therefore the process has to be checked and made sure that it is in control</t>
  </si>
  <si>
    <t>Analysis of X-chart: It can be seen that one point (i.e. point 14)</t>
  </si>
  <si>
    <t>CONTROL CHART Template FOR VARIABLES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</si>
</sst>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8"/>
      <name val="Arial"/>
    </font>
    <font>
      <sz val="12"/>
      <name val="Arial"/>
    </font>
    <font>
      <b/>
      <sz val="18"/>
      <name val="Arial"/>
      <family val="2"/>
    </font>
    <font>
      <b/>
      <sz val="12"/>
      <color indexed="12"/>
      <name val="Arial"/>
      <family val="2"/>
    </font>
    <font>
      <b/>
      <sz val="12"/>
      <color indexed="17"/>
      <name val="Arial"/>
      <family val="2"/>
    </font>
    <font>
      <vertAlign val="subscript"/>
      <sz val="12"/>
      <name val="Arial"/>
      <family val="2"/>
    </font>
    <font>
      <sz val="12"/>
      <name val="Arial"/>
    </font>
    <font>
      <b/>
      <sz val="12"/>
      <color indexed="12"/>
      <name val="Arial"/>
      <family val="2"/>
    </font>
    <font>
      <sz val="12"/>
      <color indexed="12"/>
      <name val="Arial"/>
    </font>
    <font>
      <sz val="10"/>
      <name val="Arial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7" fillId="0" borderId="0" xfId="0" applyFont="1"/>
    <xf numFmtId="2" fontId="10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1" fillId="0" borderId="0" xfId="0" applyFont="1"/>
    <xf numFmtId="0" fontId="2" fillId="0" borderId="0" xfId="0" applyFont="1" applyBorder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X bar-chart</a:t>
            </a:r>
          </a:p>
        </c:rich>
      </c:tx>
      <c:layout>
        <c:manualLayout>
          <c:xMode val="edge"/>
          <c:yMode val="edge"/>
          <c:x val="0.42933845359494005"/>
          <c:y val="3.942195460861511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237936429044986"/>
          <c:y val="0.22864710456816845"/>
          <c:w val="0.65295226981100252"/>
          <c:h val="0.50854269809127051"/>
        </c:manualLayout>
      </c:layout>
      <c:lineChart>
        <c:grouping val="standard"/>
        <c:ser>
          <c:idx val="0"/>
          <c:order val="0"/>
          <c:tx>
            <c:strRef>
              <c:f>Template!$J$30</c:f>
              <c:strCache>
                <c:ptCount val="1"/>
                <c:pt idx="0">
                  <c:v>X-Dbar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Template!$B$31:$B$54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Template!$J$31:$J$54</c:f>
              <c:numCache>
                <c:formatCode>0.00</c:formatCode>
                <c:ptCount val="24"/>
                <c:pt idx="0">
                  <c:v>436.33519999999999</c:v>
                </c:pt>
                <c:pt idx="1">
                  <c:v>436.33519999999999</c:v>
                </c:pt>
                <c:pt idx="2">
                  <c:v>436.33519999999999</c:v>
                </c:pt>
                <c:pt idx="3">
                  <c:v>436.33519999999999</c:v>
                </c:pt>
                <c:pt idx="4">
                  <c:v>436.33519999999999</c:v>
                </c:pt>
                <c:pt idx="5">
                  <c:v>436.33519999999999</c:v>
                </c:pt>
                <c:pt idx="6">
                  <c:v>436.33519999999999</c:v>
                </c:pt>
                <c:pt idx="7">
                  <c:v>436.33519999999999</c:v>
                </c:pt>
                <c:pt idx="8">
                  <c:v>436.33519999999999</c:v>
                </c:pt>
                <c:pt idx="9">
                  <c:v>436.33519999999999</c:v>
                </c:pt>
                <c:pt idx="10">
                  <c:v>436.33519999999999</c:v>
                </c:pt>
                <c:pt idx="11">
                  <c:v>436.33519999999999</c:v>
                </c:pt>
                <c:pt idx="12">
                  <c:v>436.33519999999999</c:v>
                </c:pt>
                <c:pt idx="13">
                  <c:v>436.33519999999999</c:v>
                </c:pt>
                <c:pt idx="14">
                  <c:v>436.33519999999999</c:v>
                </c:pt>
                <c:pt idx="15">
                  <c:v>436.33519999999999</c:v>
                </c:pt>
                <c:pt idx="16">
                  <c:v>436.33519999999999</c:v>
                </c:pt>
                <c:pt idx="17">
                  <c:v>436.33519999999999</c:v>
                </c:pt>
                <c:pt idx="18">
                  <c:v>436.33519999999999</c:v>
                </c:pt>
                <c:pt idx="19">
                  <c:v>436.33519999999999</c:v>
                </c:pt>
                <c:pt idx="20">
                  <c:v>436.33519999999999</c:v>
                </c:pt>
                <c:pt idx="21">
                  <c:v>436.33519999999999</c:v>
                </c:pt>
                <c:pt idx="22">
                  <c:v>436.33519999999999</c:v>
                </c:pt>
                <c:pt idx="23">
                  <c:v>436.33519999999999</c:v>
                </c:pt>
              </c:numCache>
            </c:numRef>
          </c:val>
        </c:ser>
        <c:ser>
          <c:idx val="1"/>
          <c:order val="1"/>
          <c:tx>
            <c:strRef>
              <c:f>Template!$I$30</c:f>
              <c:strCache>
                <c:ptCount val="1"/>
                <c:pt idx="0">
                  <c:v>UCL-X-bar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val>
            <c:numRef>
              <c:f>Template!$I$31:$I$54</c:f>
              <c:numCache>
                <c:formatCode>0.00</c:formatCode>
                <c:ptCount val="24"/>
                <c:pt idx="0">
                  <c:v>437.87232799999998</c:v>
                </c:pt>
                <c:pt idx="1">
                  <c:v>437.87232799999998</c:v>
                </c:pt>
                <c:pt idx="2">
                  <c:v>437.87232799999998</c:v>
                </c:pt>
                <c:pt idx="3">
                  <c:v>437.87232799999998</c:v>
                </c:pt>
                <c:pt idx="4">
                  <c:v>437.87232799999998</c:v>
                </c:pt>
                <c:pt idx="5">
                  <c:v>437.87232799999998</c:v>
                </c:pt>
                <c:pt idx="6">
                  <c:v>437.87232799999998</c:v>
                </c:pt>
                <c:pt idx="7">
                  <c:v>437.87232799999998</c:v>
                </c:pt>
                <c:pt idx="8">
                  <c:v>437.87232799999998</c:v>
                </c:pt>
                <c:pt idx="9">
                  <c:v>437.87232799999998</c:v>
                </c:pt>
                <c:pt idx="10">
                  <c:v>437.87232799999998</c:v>
                </c:pt>
                <c:pt idx="11">
                  <c:v>437.87232799999998</c:v>
                </c:pt>
                <c:pt idx="12">
                  <c:v>437.87232799999998</c:v>
                </c:pt>
                <c:pt idx="13">
                  <c:v>437.87232799999998</c:v>
                </c:pt>
                <c:pt idx="14">
                  <c:v>437.87232799999998</c:v>
                </c:pt>
                <c:pt idx="15">
                  <c:v>437.87232799999998</c:v>
                </c:pt>
                <c:pt idx="16">
                  <c:v>437.87232799999998</c:v>
                </c:pt>
                <c:pt idx="17">
                  <c:v>437.87232799999998</c:v>
                </c:pt>
                <c:pt idx="18">
                  <c:v>437.87232799999998</c:v>
                </c:pt>
                <c:pt idx="19">
                  <c:v>437.87232799999998</c:v>
                </c:pt>
                <c:pt idx="20">
                  <c:v>437.87232799999998</c:v>
                </c:pt>
                <c:pt idx="21">
                  <c:v>437.87232799999998</c:v>
                </c:pt>
                <c:pt idx="22">
                  <c:v>437.87232799999998</c:v>
                </c:pt>
                <c:pt idx="23">
                  <c:v>437.87232799999998</c:v>
                </c:pt>
              </c:numCache>
            </c:numRef>
          </c:val>
        </c:ser>
        <c:ser>
          <c:idx val="2"/>
          <c:order val="2"/>
          <c:tx>
            <c:strRef>
              <c:f>Template!$K$30</c:f>
              <c:strCache>
                <c:ptCount val="1"/>
                <c:pt idx="0">
                  <c:v>LCL-X-bar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val>
            <c:numRef>
              <c:f>Template!$K$31:$K$54</c:f>
              <c:numCache>
                <c:formatCode>0.00</c:formatCode>
                <c:ptCount val="24"/>
                <c:pt idx="0">
                  <c:v>434.79807199999999</c:v>
                </c:pt>
                <c:pt idx="1">
                  <c:v>434.79807199999999</c:v>
                </c:pt>
                <c:pt idx="2">
                  <c:v>434.79807199999999</c:v>
                </c:pt>
                <c:pt idx="3">
                  <c:v>434.79807199999999</c:v>
                </c:pt>
                <c:pt idx="4">
                  <c:v>434.79807199999999</c:v>
                </c:pt>
                <c:pt idx="5">
                  <c:v>434.79807199999999</c:v>
                </c:pt>
                <c:pt idx="6">
                  <c:v>434.79807199999999</c:v>
                </c:pt>
                <c:pt idx="7">
                  <c:v>434.79807199999999</c:v>
                </c:pt>
                <c:pt idx="8">
                  <c:v>434.79807199999999</c:v>
                </c:pt>
                <c:pt idx="9">
                  <c:v>434.79807199999999</c:v>
                </c:pt>
                <c:pt idx="10">
                  <c:v>434.79807199999999</c:v>
                </c:pt>
                <c:pt idx="11">
                  <c:v>434.79807199999999</c:v>
                </c:pt>
                <c:pt idx="12">
                  <c:v>434.79807199999999</c:v>
                </c:pt>
                <c:pt idx="13">
                  <c:v>434.79807199999999</c:v>
                </c:pt>
                <c:pt idx="14">
                  <c:v>434.79807199999999</c:v>
                </c:pt>
                <c:pt idx="15">
                  <c:v>434.79807199999999</c:v>
                </c:pt>
                <c:pt idx="16">
                  <c:v>434.79807199999999</c:v>
                </c:pt>
                <c:pt idx="17">
                  <c:v>434.79807199999999</c:v>
                </c:pt>
                <c:pt idx="18">
                  <c:v>434.79807199999999</c:v>
                </c:pt>
                <c:pt idx="19">
                  <c:v>434.79807199999999</c:v>
                </c:pt>
                <c:pt idx="20">
                  <c:v>434.79807199999999</c:v>
                </c:pt>
                <c:pt idx="21">
                  <c:v>434.79807199999999</c:v>
                </c:pt>
                <c:pt idx="22">
                  <c:v>434.79807199999999</c:v>
                </c:pt>
                <c:pt idx="23">
                  <c:v>434.79807199999999</c:v>
                </c:pt>
              </c:numCache>
            </c:numRef>
          </c:val>
        </c:ser>
        <c:ser>
          <c:idx val="3"/>
          <c:order val="3"/>
          <c:tx>
            <c:strRef>
              <c:f>Template!$H$30</c:f>
              <c:strCache>
                <c:ptCount val="1"/>
                <c:pt idx="0">
                  <c:v>X-bar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Template!$H$31:$H$54</c:f>
              <c:numCache>
                <c:formatCode>0.00</c:formatCode>
                <c:ptCount val="24"/>
                <c:pt idx="0">
                  <c:v>436.06000000000006</c:v>
                </c:pt>
                <c:pt idx="1">
                  <c:v>436.15999999999997</c:v>
                </c:pt>
                <c:pt idx="2">
                  <c:v>436.46000000000004</c:v>
                </c:pt>
                <c:pt idx="3">
                  <c:v>436.5</c:v>
                </c:pt>
                <c:pt idx="4">
                  <c:v>435.64</c:v>
                </c:pt>
                <c:pt idx="5">
                  <c:v>436.16</c:v>
                </c:pt>
                <c:pt idx="6">
                  <c:v>436.67999999999995</c:v>
                </c:pt>
                <c:pt idx="7">
                  <c:v>436.05999999999995</c:v>
                </c:pt>
                <c:pt idx="8">
                  <c:v>436.76000000000005</c:v>
                </c:pt>
                <c:pt idx="9">
                  <c:v>436.41999999999996</c:v>
                </c:pt>
                <c:pt idx="10">
                  <c:v>435.93999999999994</c:v>
                </c:pt>
                <c:pt idx="11">
                  <c:v>435.9</c:v>
                </c:pt>
                <c:pt idx="12">
                  <c:v>436.45999999999992</c:v>
                </c:pt>
                <c:pt idx="13">
                  <c:v>438.32000000000005</c:v>
                </c:pt>
                <c:pt idx="14">
                  <c:v>436.82000000000005</c:v>
                </c:pt>
                <c:pt idx="15">
                  <c:v>436.38</c:v>
                </c:pt>
                <c:pt idx="16">
                  <c:v>436.21999999999997</c:v>
                </c:pt>
                <c:pt idx="17">
                  <c:v>436.71999999999997</c:v>
                </c:pt>
                <c:pt idx="18">
                  <c:v>436.78000000000003</c:v>
                </c:pt>
                <c:pt idx="19">
                  <c:v>435.84</c:v>
                </c:pt>
                <c:pt idx="20">
                  <c:v>435.5</c:v>
                </c:pt>
                <c:pt idx="21">
                  <c:v>436.08000000000004</c:v>
                </c:pt>
                <c:pt idx="22">
                  <c:v>435.98</c:v>
                </c:pt>
                <c:pt idx="23">
                  <c:v>436.26000000000005</c:v>
                </c:pt>
              </c:numCache>
            </c:numRef>
          </c:val>
        </c:ser>
        <c:marker val="1"/>
        <c:axId val="72910336"/>
        <c:axId val="91980928"/>
      </c:lineChart>
      <c:catAx>
        <c:axId val="729103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Sample number</a:t>
                </a:r>
              </a:p>
            </c:rich>
          </c:tx>
          <c:layout>
            <c:manualLayout>
              <c:xMode val="edge"/>
              <c:yMode val="edge"/>
              <c:x val="0.37388236306527295"/>
              <c:y val="0.8554557150944367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980928"/>
        <c:crosses val="autoZero"/>
        <c:auto val="1"/>
        <c:lblAlgn val="ctr"/>
        <c:lblOffset val="100"/>
        <c:tickLblSkip val="1"/>
        <c:tickMarkSkip val="1"/>
      </c:catAx>
      <c:valAx>
        <c:axId val="919809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Average</a:t>
                </a:r>
              </a:p>
            </c:rich>
          </c:tx>
          <c:layout>
            <c:manualLayout>
              <c:xMode val="edge"/>
              <c:yMode val="edge"/>
              <c:x val="2.862247751817909E-2"/>
              <c:y val="0.38239267150429751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9103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22081666021283"/>
          <c:y val="0.31931737944521665"/>
          <c:w val="0.17352437502689202"/>
          <c:h val="0.3193173794452165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R- Chart</a:t>
            </a:r>
          </a:p>
        </c:rich>
      </c:tx>
      <c:layout>
        <c:manualLayout>
          <c:xMode val="edge"/>
          <c:yMode val="edge"/>
          <c:x val="0.44341374525636534"/>
          <c:y val="3.88097418055301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17254174397032"/>
          <c:y val="0.24062110930242694"/>
          <c:w val="0.60296846011131722"/>
          <c:h val="0.45795630480139321"/>
        </c:manualLayout>
      </c:layout>
      <c:lineChart>
        <c:grouping val="standard"/>
        <c:ser>
          <c:idx val="0"/>
          <c:order val="0"/>
          <c:tx>
            <c:strRef>
              <c:f>Template!$N$30</c:f>
              <c:strCache>
                <c:ptCount val="1"/>
                <c:pt idx="0">
                  <c:v>R-bar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Template!$B$31:$B$54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Template!$N$31:$N$54</c:f>
              <c:numCache>
                <c:formatCode>0.00</c:formatCode>
                <c:ptCount val="24"/>
                <c:pt idx="0">
                  <c:v>2.6639999999999988</c:v>
                </c:pt>
                <c:pt idx="1">
                  <c:v>2.6639999999999988</c:v>
                </c:pt>
                <c:pt idx="2">
                  <c:v>2.6639999999999988</c:v>
                </c:pt>
                <c:pt idx="3">
                  <c:v>2.6639999999999988</c:v>
                </c:pt>
                <c:pt idx="4">
                  <c:v>2.6639999999999988</c:v>
                </c:pt>
                <c:pt idx="5">
                  <c:v>2.6639999999999988</c:v>
                </c:pt>
                <c:pt idx="6">
                  <c:v>2.6639999999999988</c:v>
                </c:pt>
                <c:pt idx="7">
                  <c:v>2.6639999999999988</c:v>
                </c:pt>
                <c:pt idx="8">
                  <c:v>2.6639999999999988</c:v>
                </c:pt>
                <c:pt idx="9">
                  <c:v>2.6639999999999988</c:v>
                </c:pt>
                <c:pt idx="10">
                  <c:v>2.6639999999999988</c:v>
                </c:pt>
                <c:pt idx="11">
                  <c:v>2.6639999999999988</c:v>
                </c:pt>
                <c:pt idx="12">
                  <c:v>2.6639999999999988</c:v>
                </c:pt>
                <c:pt idx="13">
                  <c:v>2.6639999999999988</c:v>
                </c:pt>
                <c:pt idx="14">
                  <c:v>2.6639999999999988</c:v>
                </c:pt>
                <c:pt idx="15">
                  <c:v>2.6639999999999988</c:v>
                </c:pt>
                <c:pt idx="16">
                  <c:v>2.6639999999999988</c:v>
                </c:pt>
                <c:pt idx="17">
                  <c:v>2.6639999999999988</c:v>
                </c:pt>
                <c:pt idx="18">
                  <c:v>2.6639999999999988</c:v>
                </c:pt>
                <c:pt idx="19">
                  <c:v>2.6639999999999988</c:v>
                </c:pt>
                <c:pt idx="20">
                  <c:v>2.6639999999999988</c:v>
                </c:pt>
                <c:pt idx="21">
                  <c:v>2.6639999999999988</c:v>
                </c:pt>
                <c:pt idx="22">
                  <c:v>2.6639999999999988</c:v>
                </c:pt>
                <c:pt idx="23">
                  <c:v>2.6639999999999988</c:v>
                </c:pt>
              </c:numCache>
            </c:numRef>
          </c:val>
        </c:ser>
        <c:ser>
          <c:idx val="1"/>
          <c:order val="1"/>
          <c:tx>
            <c:strRef>
              <c:f>Template!$M$30</c:f>
              <c:strCache>
                <c:ptCount val="1"/>
                <c:pt idx="0">
                  <c:v>UCLR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val>
            <c:numRef>
              <c:f>Template!$M$31:$M$54</c:f>
              <c:numCache>
                <c:formatCode>0.00</c:formatCode>
                <c:ptCount val="24"/>
                <c:pt idx="0">
                  <c:v>5.6316959999999971</c:v>
                </c:pt>
                <c:pt idx="1">
                  <c:v>5.6316959999999971</c:v>
                </c:pt>
                <c:pt idx="2">
                  <c:v>5.6316959999999971</c:v>
                </c:pt>
                <c:pt idx="3">
                  <c:v>5.6316959999999971</c:v>
                </c:pt>
                <c:pt idx="4">
                  <c:v>5.6316959999999971</c:v>
                </c:pt>
                <c:pt idx="5">
                  <c:v>5.6316959999999971</c:v>
                </c:pt>
                <c:pt idx="6">
                  <c:v>5.6316959999999971</c:v>
                </c:pt>
                <c:pt idx="7">
                  <c:v>5.6316959999999971</c:v>
                </c:pt>
                <c:pt idx="8">
                  <c:v>5.6316959999999971</c:v>
                </c:pt>
                <c:pt idx="9">
                  <c:v>5.6316959999999971</c:v>
                </c:pt>
                <c:pt idx="10">
                  <c:v>5.6316959999999971</c:v>
                </c:pt>
                <c:pt idx="11">
                  <c:v>5.6316959999999971</c:v>
                </c:pt>
                <c:pt idx="12">
                  <c:v>5.6316959999999971</c:v>
                </c:pt>
                <c:pt idx="13">
                  <c:v>5.6316959999999971</c:v>
                </c:pt>
                <c:pt idx="14">
                  <c:v>5.6316959999999971</c:v>
                </c:pt>
                <c:pt idx="15">
                  <c:v>5.6316959999999971</c:v>
                </c:pt>
                <c:pt idx="16">
                  <c:v>5.6316959999999971</c:v>
                </c:pt>
                <c:pt idx="17">
                  <c:v>5.6316959999999971</c:v>
                </c:pt>
                <c:pt idx="18">
                  <c:v>5.6316959999999971</c:v>
                </c:pt>
                <c:pt idx="19">
                  <c:v>5.6316959999999971</c:v>
                </c:pt>
                <c:pt idx="20">
                  <c:v>5.6316959999999971</c:v>
                </c:pt>
                <c:pt idx="21">
                  <c:v>5.6316959999999971</c:v>
                </c:pt>
                <c:pt idx="22">
                  <c:v>5.6316959999999971</c:v>
                </c:pt>
                <c:pt idx="23">
                  <c:v>5.6316959999999971</c:v>
                </c:pt>
              </c:numCache>
            </c:numRef>
          </c:val>
        </c:ser>
        <c:ser>
          <c:idx val="2"/>
          <c:order val="2"/>
          <c:tx>
            <c:strRef>
              <c:f>Template!$O$30</c:f>
              <c:strCache>
                <c:ptCount val="1"/>
                <c:pt idx="0">
                  <c:v>LCLR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val>
            <c:numRef>
              <c:f>Template!$O$31:$O$54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3"/>
          <c:tx>
            <c:strRef>
              <c:f>Template!$L$30</c:f>
              <c:strCache>
                <c:ptCount val="1"/>
                <c:pt idx="0">
                  <c:v>R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Template!$L$31:$L$54</c:f>
              <c:numCache>
                <c:formatCode>0.00</c:formatCode>
                <c:ptCount val="24"/>
                <c:pt idx="0">
                  <c:v>2.0999999999999659</c:v>
                </c:pt>
                <c:pt idx="1">
                  <c:v>3.5</c:v>
                </c:pt>
                <c:pt idx="2">
                  <c:v>3.1000000000000227</c:v>
                </c:pt>
                <c:pt idx="3">
                  <c:v>3.3999999999999773</c:v>
                </c:pt>
                <c:pt idx="4">
                  <c:v>3.2999999999999545</c:v>
                </c:pt>
                <c:pt idx="5">
                  <c:v>3.1000000000000227</c:v>
                </c:pt>
                <c:pt idx="6">
                  <c:v>4</c:v>
                </c:pt>
                <c:pt idx="7">
                  <c:v>1.6999999999999886</c:v>
                </c:pt>
                <c:pt idx="8">
                  <c:v>4.1999999999999886</c:v>
                </c:pt>
                <c:pt idx="9">
                  <c:v>2.6999999999999886</c:v>
                </c:pt>
                <c:pt idx="10">
                  <c:v>1.8000000000000114</c:v>
                </c:pt>
                <c:pt idx="11">
                  <c:v>3.1000000000000227</c:v>
                </c:pt>
                <c:pt idx="12">
                  <c:v>2</c:v>
                </c:pt>
                <c:pt idx="13">
                  <c:v>2.9000000000000341</c:v>
                </c:pt>
                <c:pt idx="14">
                  <c:v>3.5</c:v>
                </c:pt>
                <c:pt idx="15">
                  <c:v>2.5</c:v>
                </c:pt>
                <c:pt idx="16">
                  <c:v>3.6999999999999886</c:v>
                </c:pt>
                <c:pt idx="17">
                  <c:v>1.3000000000000114</c:v>
                </c:pt>
                <c:pt idx="18">
                  <c:v>2</c:v>
                </c:pt>
                <c:pt idx="19">
                  <c:v>2.0999999999999659</c:v>
                </c:pt>
                <c:pt idx="20">
                  <c:v>1</c:v>
                </c:pt>
                <c:pt idx="21">
                  <c:v>1.4000000000000341</c:v>
                </c:pt>
                <c:pt idx="22">
                  <c:v>3.1000000000000227</c:v>
                </c:pt>
                <c:pt idx="23">
                  <c:v>2.6999999999999886</c:v>
                </c:pt>
              </c:numCache>
            </c:numRef>
          </c:val>
        </c:ser>
        <c:marker val="1"/>
        <c:axId val="73052544"/>
        <c:axId val="95968256"/>
      </c:lineChart>
      <c:catAx>
        <c:axId val="730525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Sample number</a:t>
                </a:r>
              </a:p>
            </c:rich>
          </c:tx>
          <c:layout>
            <c:manualLayout>
              <c:xMode val="edge"/>
              <c:yMode val="edge"/>
              <c:x val="0.3469388300984671"/>
              <c:y val="0.8033640562371564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968256"/>
        <c:crosses val="autoZero"/>
        <c:auto val="1"/>
        <c:lblAlgn val="ctr"/>
        <c:lblOffset val="100"/>
        <c:tickLblSkip val="1"/>
        <c:tickMarkSkip val="1"/>
      </c:catAx>
      <c:valAx>
        <c:axId val="959682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Range</a:t>
                </a:r>
              </a:p>
            </c:rich>
          </c:tx>
          <c:layout>
            <c:manualLayout>
              <c:xMode val="edge"/>
              <c:yMode val="edge"/>
              <c:x val="3.525040261687036E-2"/>
              <c:y val="0.39586034303851575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0525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551019498358909"/>
          <c:y val="0.30659789619320854"/>
          <c:w val="0.19851569509225378"/>
          <c:h val="0.3609318602616536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8</xdr:col>
      <xdr:colOff>152400</xdr:colOff>
      <xdr:row>71</xdr:row>
      <xdr:rowOff>142875</xdr:rowOff>
    </xdr:to>
    <xdr:graphicFrame macro="">
      <xdr:nvGraphicFramePr>
        <xdr:cNvPr id="10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59</xdr:row>
      <xdr:rowOff>0</xdr:rowOff>
    </xdr:from>
    <xdr:to>
      <xdr:col>15</xdr:col>
      <xdr:colOff>600075</xdr:colOff>
      <xdr:row>71</xdr:row>
      <xdr:rowOff>171450</xdr:rowOff>
    </xdr:to>
    <xdr:graphicFrame macro="">
      <xdr:nvGraphicFramePr>
        <xdr:cNvPr id="107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3:O83"/>
  <sheetViews>
    <sheetView tabSelected="1" topLeftCell="A70" workbookViewId="0">
      <selection activeCell="K9" sqref="K9"/>
    </sheetView>
  </sheetViews>
  <sheetFormatPr defaultRowHeight="15"/>
  <cols>
    <col min="1" max="1" width="6.7109375" style="1" customWidth="1"/>
    <col min="2" max="2" width="10.28515625" style="1" customWidth="1"/>
    <col min="3" max="3" width="11.42578125" style="1" customWidth="1"/>
    <col min="4" max="7" width="9.140625" style="1" customWidth="1"/>
    <col min="8" max="8" width="12.140625" style="1" customWidth="1"/>
    <col min="9" max="9" width="10" style="1" customWidth="1"/>
    <col min="10" max="10" width="10.7109375" style="1" customWidth="1"/>
    <col min="11" max="11" width="10.28515625" style="1" customWidth="1"/>
    <col min="12" max="12" width="14.140625" style="1" customWidth="1"/>
    <col min="13" max="15" width="7.7109375" style="1" customWidth="1"/>
    <col min="16" max="16384" width="9.140625" style="1"/>
  </cols>
  <sheetData>
    <row r="3" spans="2:15" ht="23.25">
      <c r="C3" s="2" t="s">
        <v>32</v>
      </c>
      <c r="G3" s="2"/>
      <c r="H3" s="2"/>
    </row>
    <row r="5" spans="2:15">
      <c r="B5" s="20" t="s">
        <v>22</v>
      </c>
    </row>
    <row r="6" spans="2:15">
      <c r="B6" s="20"/>
    </row>
    <row r="7" spans="2:15" ht="15.75">
      <c r="D7" s="3"/>
    </row>
    <row r="8" spans="2:15" ht="15.75">
      <c r="B8" s="4" t="s">
        <v>0</v>
      </c>
      <c r="C8" s="4"/>
      <c r="D8" s="4" t="s">
        <v>23</v>
      </c>
    </row>
    <row r="9" spans="2:15" ht="15.75">
      <c r="D9" s="3"/>
    </row>
    <row r="10" spans="2:15">
      <c r="B10" s="20"/>
      <c r="L10" s="22"/>
      <c r="M10" s="22"/>
      <c r="N10" s="22"/>
      <c r="O10" s="22"/>
    </row>
    <row r="11" spans="2:15">
      <c r="B11" s="20"/>
      <c r="L11" s="22"/>
      <c r="M11" s="22"/>
      <c r="N11" s="22"/>
      <c r="O11" s="22"/>
    </row>
    <row r="12" spans="2:15">
      <c r="B12" s="20"/>
      <c r="L12" s="22"/>
      <c r="M12" s="22"/>
      <c r="N12" s="22"/>
      <c r="O12" s="22"/>
    </row>
    <row r="13" spans="2:15">
      <c r="B13" s="20"/>
      <c r="L13" s="22"/>
      <c r="M13" s="22"/>
      <c r="N13" s="22"/>
      <c r="O13" s="22"/>
    </row>
    <row r="14" spans="2:15">
      <c r="B14" s="20"/>
      <c r="L14" s="22"/>
      <c r="M14" s="22"/>
      <c r="N14" s="22"/>
      <c r="O14" s="22"/>
    </row>
    <row r="15" spans="2:15">
      <c r="L15" s="22"/>
      <c r="M15" s="22"/>
      <c r="N15" s="22"/>
      <c r="O15" s="22"/>
    </row>
    <row r="16" spans="2:15" ht="19.5">
      <c r="D16" s="4" t="s">
        <v>1</v>
      </c>
      <c r="F16" s="5" t="s">
        <v>9</v>
      </c>
      <c r="G16" s="6">
        <v>0.57699999999999996</v>
      </c>
      <c r="L16" s="22"/>
      <c r="M16" s="22"/>
      <c r="N16" s="22"/>
      <c r="O16" s="22"/>
    </row>
    <row r="17" spans="2:15" ht="19.5">
      <c r="F17" s="5" t="s">
        <v>10</v>
      </c>
      <c r="G17" s="6">
        <v>2.1139999999999999</v>
      </c>
      <c r="L17" s="22"/>
      <c r="M17" s="22"/>
      <c r="N17" s="22"/>
      <c r="O17" s="22"/>
    </row>
    <row r="18" spans="2:15" ht="19.5">
      <c r="F18" s="5" t="s">
        <v>11</v>
      </c>
      <c r="G18" s="6">
        <v>0</v>
      </c>
      <c r="L18" s="22"/>
      <c r="M18" s="22"/>
      <c r="N18" s="22"/>
      <c r="O18" s="22"/>
    </row>
    <row r="19" spans="2:15">
      <c r="L19" s="22"/>
      <c r="M19" s="22"/>
      <c r="N19" s="22"/>
      <c r="O19" s="22"/>
    </row>
    <row r="20" spans="2:15">
      <c r="L20" s="22"/>
      <c r="M20" s="22"/>
      <c r="N20" s="22"/>
      <c r="O20" s="22"/>
    </row>
    <row r="21" spans="2:15" ht="15.75">
      <c r="B21" s="4" t="s">
        <v>2</v>
      </c>
      <c r="C21" s="4"/>
      <c r="D21" s="4" t="s">
        <v>3</v>
      </c>
      <c r="L21" s="22"/>
      <c r="M21" s="22"/>
      <c r="N21" s="22"/>
      <c r="O21" s="22"/>
    </row>
    <row r="22" spans="2:15" ht="15.75">
      <c r="B22" s="4"/>
      <c r="C22" s="4"/>
      <c r="D22" s="4"/>
      <c r="L22" s="22"/>
      <c r="M22" s="22"/>
      <c r="N22" s="22"/>
      <c r="O22" s="22"/>
    </row>
    <row r="23" spans="2:15" s="8" customFormat="1" ht="15.75">
      <c r="B23" s="1" t="s">
        <v>28</v>
      </c>
      <c r="C23" s="7"/>
      <c r="L23" s="22"/>
      <c r="M23" s="22"/>
      <c r="N23" s="22"/>
      <c r="O23" s="22"/>
    </row>
    <row r="24" spans="2:15" s="8" customFormat="1" ht="15.75">
      <c r="B24" s="20"/>
      <c r="C24" s="7"/>
      <c r="L24" s="22"/>
      <c r="M24" s="22"/>
      <c r="N24" s="22"/>
      <c r="O24" s="22"/>
    </row>
    <row r="25" spans="2:15" s="8" customFormat="1">
      <c r="B25" s="1" t="s">
        <v>27</v>
      </c>
      <c r="L25" s="24"/>
      <c r="M25" s="24"/>
      <c r="N25" s="24"/>
      <c r="O25" s="24"/>
    </row>
    <row r="26" spans="2:15" s="8" customFormat="1">
      <c r="B26" s="1" t="s">
        <v>26</v>
      </c>
      <c r="L26" s="1"/>
      <c r="M26" s="1"/>
    </row>
    <row r="27" spans="2:15">
      <c r="B27" s="20"/>
    </row>
    <row r="28" spans="2:15" ht="15.75">
      <c r="D28" s="3"/>
    </row>
    <row r="29" spans="2:15" ht="15.75">
      <c r="D29" s="3"/>
    </row>
    <row r="30" spans="2:15" ht="19.5">
      <c r="B30" s="5" t="s">
        <v>21</v>
      </c>
      <c r="C30" s="5" t="s">
        <v>12</v>
      </c>
      <c r="D30" s="5" t="s">
        <v>13</v>
      </c>
      <c r="E30" s="5" t="s">
        <v>14</v>
      </c>
      <c r="F30" s="9" t="s">
        <v>15</v>
      </c>
      <c r="G30" s="9" t="s">
        <v>16</v>
      </c>
      <c r="H30" s="9" t="s">
        <v>4</v>
      </c>
      <c r="I30" s="5" t="s">
        <v>17</v>
      </c>
      <c r="J30" s="5" t="s">
        <v>5</v>
      </c>
      <c r="K30" s="10" t="s">
        <v>18</v>
      </c>
      <c r="L30" s="11" t="s">
        <v>6</v>
      </c>
      <c r="M30" s="5" t="s">
        <v>19</v>
      </c>
      <c r="N30" s="10" t="s">
        <v>7</v>
      </c>
      <c r="O30" s="12" t="s">
        <v>20</v>
      </c>
    </row>
    <row r="31" spans="2:15">
      <c r="B31" s="5">
        <v>1</v>
      </c>
      <c r="C31" s="21">
        <v>435.1</v>
      </c>
      <c r="D31" s="21">
        <v>435.5</v>
      </c>
      <c r="E31" s="21">
        <v>437.2</v>
      </c>
      <c r="F31" s="21">
        <v>436.5</v>
      </c>
      <c r="G31" s="5">
        <v>436</v>
      </c>
      <c r="H31" s="13">
        <f>AVERAGEA(C31:G31)</f>
        <v>436.06000000000006</v>
      </c>
      <c r="I31" s="14">
        <f>$J$31+G16*$N$31</f>
        <v>437.87232799999998</v>
      </c>
      <c r="J31" s="14">
        <f>$H$56/(25-COUNTBLANK($H$31:$H$54))</f>
        <v>436.33519999999999</v>
      </c>
      <c r="K31" s="15">
        <f>IF($J$31-G16*$N$31&gt;0,$J$31-G16*$N$31,0)</f>
        <v>434.79807199999999</v>
      </c>
      <c r="L31" s="16">
        <f>MAX(C31:G31)-MIN(C31:G31)</f>
        <v>2.0999999999999659</v>
      </c>
      <c r="M31" s="14">
        <f>G17*$N$31</f>
        <v>5.6316959999999971</v>
      </c>
      <c r="N31" s="15">
        <f>$L$56/(25-COUNTBLANK($L$31:$L$54))</f>
        <v>2.6639999999999988</v>
      </c>
      <c r="O31" s="17">
        <f>G18*N31</f>
        <v>0</v>
      </c>
    </row>
    <row r="32" spans="2:15">
      <c r="B32" s="5">
        <v>2</v>
      </c>
      <c r="C32" s="21">
        <v>434.5</v>
      </c>
      <c r="D32" s="21">
        <v>435.2</v>
      </c>
      <c r="E32" s="21">
        <v>436.4</v>
      </c>
      <c r="F32" s="21">
        <v>438</v>
      </c>
      <c r="G32" s="5">
        <v>436.7</v>
      </c>
      <c r="H32" s="13">
        <f t="shared" ref="H32:H54" si="0">AVERAGEA(C32:G32)</f>
        <v>436.15999999999997</v>
      </c>
      <c r="I32" s="14">
        <f>$J$31+G16*$N$31</f>
        <v>437.87232799999998</v>
      </c>
      <c r="J32" s="14">
        <f t="shared" ref="J32:J55" si="1">$H$56/(25-COUNTBLANK($H$31:$H$54))</f>
        <v>436.33519999999999</v>
      </c>
      <c r="K32" s="15">
        <f>IF($J$31-G16*$N$31&gt;0,$J$31-G16*$N$31,0)</f>
        <v>434.79807199999999</v>
      </c>
      <c r="L32" s="16">
        <f t="shared" ref="L32:L55" si="2">MAX(C32:G32)-MIN(C32:G32)</f>
        <v>3.5</v>
      </c>
      <c r="M32" s="14">
        <f>G17*$N$31</f>
        <v>5.6316959999999971</v>
      </c>
      <c r="N32" s="15">
        <f t="shared" ref="N32:N55" si="3">$L$56/(25-COUNTBLANK($L$31:$L$54))</f>
        <v>2.6639999999999988</v>
      </c>
      <c r="O32" s="17">
        <f>G18*N32</f>
        <v>0</v>
      </c>
    </row>
    <row r="33" spans="2:15">
      <c r="B33" s="5">
        <v>3</v>
      </c>
      <c r="C33" s="21">
        <v>436.2</v>
      </c>
      <c r="D33" s="21">
        <v>436.2</v>
      </c>
      <c r="E33" s="21">
        <v>438.3</v>
      </c>
      <c r="F33" s="21">
        <v>435.2</v>
      </c>
      <c r="G33" s="5">
        <v>436.4</v>
      </c>
      <c r="H33" s="13">
        <f t="shared" si="0"/>
        <v>436.46000000000004</v>
      </c>
      <c r="I33" s="14">
        <f>$J$31+G16*$N$31</f>
        <v>437.87232799999998</v>
      </c>
      <c r="J33" s="14">
        <f t="shared" si="1"/>
        <v>436.33519999999999</v>
      </c>
      <c r="K33" s="15">
        <f>IF($J$31-G16*$N$31&gt;0,$J$31-G16*$N$31,0)</f>
        <v>434.79807199999999</v>
      </c>
      <c r="L33" s="16">
        <f t="shared" si="2"/>
        <v>3.1000000000000227</v>
      </c>
      <c r="M33" s="14">
        <f>G17*$N$31</f>
        <v>5.6316959999999971</v>
      </c>
      <c r="N33" s="15">
        <f t="shared" si="3"/>
        <v>2.6639999999999988</v>
      </c>
      <c r="O33" s="17">
        <f>G18*N33</f>
        <v>0</v>
      </c>
    </row>
    <row r="34" spans="2:15">
      <c r="B34" s="5">
        <v>4</v>
      </c>
      <c r="C34" s="21">
        <v>437.1</v>
      </c>
      <c r="D34" s="21">
        <v>436.5</v>
      </c>
      <c r="E34" s="21">
        <v>434.8</v>
      </c>
      <c r="F34" s="21">
        <v>435.9</v>
      </c>
      <c r="G34" s="5">
        <v>438.2</v>
      </c>
      <c r="H34" s="13">
        <f t="shared" si="0"/>
        <v>436.5</v>
      </c>
      <c r="I34" s="14">
        <f>$J$31+G16*$N$31</f>
        <v>437.87232799999998</v>
      </c>
      <c r="J34" s="14">
        <f t="shared" si="1"/>
        <v>436.33519999999999</v>
      </c>
      <c r="K34" s="15">
        <f>IF($J$31-G16*$N$31&gt;0,$J$31-G16*$N$31,0)</f>
        <v>434.79807199999999</v>
      </c>
      <c r="L34" s="16">
        <f t="shared" si="2"/>
        <v>3.3999999999999773</v>
      </c>
      <c r="M34" s="14">
        <f>G17*$N$31</f>
        <v>5.6316959999999971</v>
      </c>
      <c r="N34" s="15">
        <f t="shared" si="3"/>
        <v>2.6639999999999988</v>
      </c>
      <c r="O34" s="17">
        <f>G18*N34</f>
        <v>0</v>
      </c>
    </row>
    <row r="35" spans="2:15">
      <c r="B35" s="5">
        <v>5</v>
      </c>
      <c r="C35" s="21">
        <v>435.5</v>
      </c>
      <c r="D35" s="21">
        <v>437.9</v>
      </c>
      <c r="E35" s="21">
        <v>435</v>
      </c>
      <c r="F35" s="21">
        <v>434.6</v>
      </c>
      <c r="G35" s="5">
        <v>435.2</v>
      </c>
      <c r="H35" s="13">
        <f t="shared" si="0"/>
        <v>435.64</v>
      </c>
      <c r="I35" s="14">
        <f>$J$31+G16*$N$31</f>
        <v>437.87232799999998</v>
      </c>
      <c r="J35" s="14">
        <f t="shared" si="1"/>
        <v>436.33519999999999</v>
      </c>
      <c r="K35" s="15">
        <f>IF($J$31-G16*$N$31&gt;0,$J$31-G16*$N$31,0)</f>
        <v>434.79807199999999</v>
      </c>
      <c r="L35" s="16">
        <f t="shared" si="2"/>
        <v>3.2999999999999545</v>
      </c>
      <c r="M35" s="14">
        <f>G17*$N$31</f>
        <v>5.6316959999999971</v>
      </c>
      <c r="N35" s="15">
        <f t="shared" si="3"/>
        <v>2.6639999999999988</v>
      </c>
      <c r="O35" s="17">
        <f>G18*N35</f>
        <v>0</v>
      </c>
    </row>
    <row r="36" spans="2:15">
      <c r="B36" s="5">
        <v>6</v>
      </c>
      <c r="C36" s="21">
        <v>434.7</v>
      </c>
      <c r="D36" s="21">
        <v>436.4</v>
      </c>
      <c r="E36" s="21">
        <v>435.4</v>
      </c>
      <c r="F36" s="21">
        <v>437.8</v>
      </c>
      <c r="G36" s="5">
        <v>436.5</v>
      </c>
      <c r="H36" s="13">
        <f t="shared" si="0"/>
        <v>436.16</v>
      </c>
      <c r="I36" s="14">
        <f>$J$31+G16*$N$31</f>
        <v>437.87232799999998</v>
      </c>
      <c r="J36" s="14">
        <f t="shared" si="1"/>
        <v>436.33519999999999</v>
      </c>
      <c r="K36" s="15">
        <f>IF($J$31-G16*$N$31&gt;0,$J$31-G16*$N$31,0)</f>
        <v>434.79807199999999</v>
      </c>
      <c r="L36" s="16">
        <f t="shared" si="2"/>
        <v>3.1000000000000227</v>
      </c>
      <c r="M36" s="14">
        <f>G17*$N$31</f>
        <v>5.6316959999999971</v>
      </c>
      <c r="N36" s="15">
        <f t="shared" si="3"/>
        <v>2.6639999999999988</v>
      </c>
      <c r="O36" s="17">
        <f>G18*N36</f>
        <v>0</v>
      </c>
    </row>
    <row r="37" spans="2:15">
      <c r="B37" s="5">
        <v>7</v>
      </c>
      <c r="C37" s="21">
        <v>437.9</v>
      </c>
      <c r="D37" s="21">
        <v>435.4</v>
      </c>
      <c r="E37" s="21">
        <v>435.9</v>
      </c>
      <c r="F37" s="21">
        <v>439.1</v>
      </c>
      <c r="G37" s="5">
        <v>435.1</v>
      </c>
      <c r="H37" s="13">
        <f t="shared" si="0"/>
        <v>436.67999999999995</v>
      </c>
      <c r="I37" s="14">
        <f>$J$31+G16*$N$31</f>
        <v>437.87232799999998</v>
      </c>
      <c r="J37" s="14">
        <f t="shared" si="1"/>
        <v>436.33519999999999</v>
      </c>
      <c r="K37" s="15">
        <f>IF($J$31-G16*$N$31&gt;0,$J$31-G16*$N$31,0)</f>
        <v>434.79807199999999</v>
      </c>
      <c r="L37" s="16">
        <f t="shared" si="2"/>
        <v>4</v>
      </c>
      <c r="M37" s="14">
        <f>G17*$N$31</f>
        <v>5.6316959999999971</v>
      </c>
      <c r="N37" s="15">
        <f t="shared" si="3"/>
        <v>2.6639999999999988</v>
      </c>
      <c r="O37" s="17">
        <f>G18*N37</f>
        <v>0</v>
      </c>
    </row>
    <row r="38" spans="2:15">
      <c r="B38" s="5">
        <v>8</v>
      </c>
      <c r="C38" s="21">
        <v>436.2</v>
      </c>
      <c r="D38" s="21">
        <v>435.9</v>
      </c>
      <c r="E38" s="21">
        <v>436.1</v>
      </c>
      <c r="F38" s="21">
        <v>435.2</v>
      </c>
      <c r="G38" s="5">
        <v>436.9</v>
      </c>
      <c r="H38" s="13">
        <f t="shared" si="0"/>
        <v>436.05999999999995</v>
      </c>
      <c r="I38" s="14">
        <f>$J$31+G16*$N$31</f>
        <v>437.87232799999998</v>
      </c>
      <c r="J38" s="14">
        <f t="shared" si="1"/>
        <v>436.33519999999999</v>
      </c>
      <c r="K38" s="15">
        <f>IF($J$31-G16*$N$31&gt;0,$J$31-G16*$N$31,0)</f>
        <v>434.79807199999999</v>
      </c>
      <c r="L38" s="16">
        <f t="shared" si="2"/>
        <v>1.6999999999999886</v>
      </c>
      <c r="M38" s="14">
        <f>G17*$N$31</f>
        <v>5.6316959999999971</v>
      </c>
      <c r="N38" s="15">
        <f t="shared" si="3"/>
        <v>2.6639999999999988</v>
      </c>
      <c r="O38" s="17">
        <f>G18*N38</f>
        <v>0</v>
      </c>
    </row>
    <row r="39" spans="2:15">
      <c r="B39" s="5">
        <v>9</v>
      </c>
      <c r="C39" s="21">
        <v>436</v>
      </c>
      <c r="D39" s="21">
        <v>434.8</v>
      </c>
      <c r="E39" s="21">
        <v>437.5</v>
      </c>
      <c r="F39" s="21">
        <v>436.5</v>
      </c>
      <c r="G39" s="5">
        <v>439</v>
      </c>
      <c r="H39" s="13">
        <f t="shared" si="0"/>
        <v>436.76000000000005</v>
      </c>
      <c r="I39" s="14">
        <f>$J$31+G16*$N$31</f>
        <v>437.87232799999998</v>
      </c>
      <c r="J39" s="14">
        <f t="shared" si="1"/>
        <v>436.33519999999999</v>
      </c>
      <c r="K39" s="15">
        <f>IF($J$31-G16*$N$31&gt;0,$J$31-G16*$N$31,0)</f>
        <v>434.79807199999999</v>
      </c>
      <c r="L39" s="16">
        <f t="shared" si="2"/>
        <v>4.1999999999999886</v>
      </c>
      <c r="M39" s="14">
        <f>G17*$N$31</f>
        <v>5.6316959999999971</v>
      </c>
      <c r="N39" s="15">
        <f t="shared" si="3"/>
        <v>2.6639999999999988</v>
      </c>
      <c r="O39" s="17">
        <f>G18*N39</f>
        <v>0</v>
      </c>
    </row>
    <row r="40" spans="2:15">
      <c r="B40" s="5">
        <v>10</v>
      </c>
      <c r="C40" s="21">
        <v>435.2</v>
      </c>
      <c r="D40" s="21">
        <v>435.9</v>
      </c>
      <c r="E40" s="21">
        <v>436.9</v>
      </c>
      <c r="F40" s="21">
        <v>436.2</v>
      </c>
      <c r="G40" s="5">
        <v>437.9</v>
      </c>
      <c r="H40" s="13">
        <f t="shared" si="0"/>
        <v>436.41999999999996</v>
      </c>
      <c r="I40" s="14">
        <f>$J$31+G16*$N$31</f>
        <v>437.87232799999998</v>
      </c>
      <c r="J40" s="14">
        <f t="shared" si="1"/>
        <v>436.33519999999999</v>
      </c>
      <c r="K40" s="15">
        <f>IF($J$31-G16*$N$31&gt;0,$J$31-G16*$N$31,0)</f>
        <v>434.79807199999999</v>
      </c>
      <c r="L40" s="16">
        <f t="shared" si="2"/>
        <v>2.6999999999999886</v>
      </c>
      <c r="M40" s="14">
        <f>G17*$N$31</f>
        <v>5.6316959999999971</v>
      </c>
      <c r="N40" s="15">
        <f t="shared" si="3"/>
        <v>2.6639999999999988</v>
      </c>
      <c r="O40" s="17">
        <f>G18*N40</f>
        <v>0</v>
      </c>
    </row>
    <row r="41" spans="2:15">
      <c r="B41" s="5">
        <v>11</v>
      </c>
      <c r="C41" s="21">
        <v>435</v>
      </c>
      <c r="D41" s="21">
        <v>435.4</v>
      </c>
      <c r="E41" s="21">
        <v>436.3</v>
      </c>
      <c r="F41" s="21">
        <v>436.8</v>
      </c>
      <c r="G41" s="5">
        <v>436.2</v>
      </c>
      <c r="H41" s="13">
        <f t="shared" si="0"/>
        <v>435.93999999999994</v>
      </c>
      <c r="I41" s="14">
        <f>$J$31+G16*$N$31</f>
        <v>437.87232799999998</v>
      </c>
      <c r="J41" s="14">
        <f t="shared" si="1"/>
        <v>436.33519999999999</v>
      </c>
      <c r="K41" s="15">
        <f>IF($J$31-G16*$N$31&gt;0,$J$31-G16*$N$31,0)</f>
        <v>434.79807199999999</v>
      </c>
      <c r="L41" s="16">
        <f t="shared" si="2"/>
        <v>1.8000000000000114</v>
      </c>
      <c r="M41" s="14">
        <f>G17*$N$31</f>
        <v>5.6316959999999971</v>
      </c>
      <c r="N41" s="15">
        <f t="shared" si="3"/>
        <v>2.6639999999999988</v>
      </c>
      <c r="O41" s="17">
        <f>G18*N41</f>
        <v>0</v>
      </c>
    </row>
    <row r="42" spans="2:15">
      <c r="B42" s="5">
        <v>12</v>
      </c>
      <c r="C42" s="21">
        <v>434.9</v>
      </c>
      <c r="D42" s="21">
        <v>438</v>
      </c>
      <c r="E42" s="21">
        <v>435.4</v>
      </c>
      <c r="F42" s="21">
        <v>435.1</v>
      </c>
      <c r="G42" s="5">
        <v>436.1</v>
      </c>
      <c r="H42" s="13">
        <f t="shared" si="0"/>
        <v>435.9</v>
      </c>
      <c r="I42" s="14">
        <f>$J$31+G16*$N$31</f>
        <v>437.87232799999998</v>
      </c>
      <c r="J42" s="14">
        <f t="shared" si="1"/>
        <v>436.33519999999999</v>
      </c>
      <c r="K42" s="15">
        <f>IF($J$31-G16*$N$31&gt;0,$J$31-G16*$N$31,0)</f>
        <v>434.79807199999999</v>
      </c>
      <c r="L42" s="16">
        <f t="shared" si="2"/>
        <v>3.1000000000000227</v>
      </c>
      <c r="M42" s="14">
        <f>G17*$N$31</f>
        <v>5.6316959999999971</v>
      </c>
      <c r="N42" s="15">
        <f t="shared" si="3"/>
        <v>2.6639999999999988</v>
      </c>
      <c r="O42" s="17">
        <f>G18*N42</f>
        <v>0</v>
      </c>
    </row>
    <row r="43" spans="2:15">
      <c r="B43" s="5">
        <v>13</v>
      </c>
      <c r="C43" s="21">
        <v>437.6</v>
      </c>
      <c r="D43" s="21">
        <v>436.4</v>
      </c>
      <c r="E43" s="21">
        <v>436.8</v>
      </c>
      <c r="F43" s="21">
        <v>435.9</v>
      </c>
      <c r="G43" s="5">
        <v>435.6</v>
      </c>
      <c r="H43" s="13">
        <f t="shared" si="0"/>
        <v>436.45999999999992</v>
      </c>
      <c r="I43" s="14">
        <f>$J$31+G16*$N$31</f>
        <v>437.87232799999998</v>
      </c>
      <c r="J43" s="14">
        <f t="shared" si="1"/>
        <v>436.33519999999999</v>
      </c>
      <c r="K43" s="15">
        <f>IF($J$31-G16*$N$31&gt;0,$J$31-G16*$N$31,0)</f>
        <v>434.79807199999999</v>
      </c>
      <c r="L43" s="16">
        <f t="shared" si="2"/>
        <v>2</v>
      </c>
      <c r="M43" s="14">
        <f>G17*$N$31</f>
        <v>5.6316959999999971</v>
      </c>
      <c r="N43" s="15">
        <f t="shared" si="3"/>
        <v>2.6639999999999988</v>
      </c>
      <c r="O43" s="17">
        <f>G18*N43</f>
        <v>0</v>
      </c>
    </row>
    <row r="44" spans="2:15">
      <c r="B44" s="5">
        <v>14</v>
      </c>
      <c r="C44" s="21">
        <v>438.7</v>
      </c>
      <c r="D44" s="21">
        <v>437.7</v>
      </c>
      <c r="E44" s="21">
        <v>438.5</v>
      </c>
      <c r="F44" s="21">
        <v>436.9</v>
      </c>
      <c r="G44" s="5">
        <v>439.8</v>
      </c>
      <c r="H44" s="13">
        <f t="shared" si="0"/>
        <v>438.32000000000005</v>
      </c>
      <c r="I44" s="14">
        <f>$J$31+G16*$N$31</f>
        <v>437.87232799999998</v>
      </c>
      <c r="J44" s="14">
        <f t="shared" si="1"/>
        <v>436.33519999999999</v>
      </c>
      <c r="K44" s="15">
        <f>IF($J$31-G16*$N$31&gt;0,$J$31-G16*$N$31,0)</f>
        <v>434.79807199999999</v>
      </c>
      <c r="L44" s="16">
        <f t="shared" si="2"/>
        <v>2.9000000000000341</v>
      </c>
      <c r="M44" s="14">
        <f>G17*$N$31</f>
        <v>5.6316959999999971</v>
      </c>
      <c r="N44" s="15">
        <f t="shared" si="3"/>
        <v>2.6639999999999988</v>
      </c>
      <c r="O44" s="17">
        <f>G18*N44</f>
        <v>0</v>
      </c>
    </row>
    <row r="45" spans="2:15">
      <c r="B45" s="5">
        <v>15</v>
      </c>
      <c r="C45" s="21">
        <v>436.5</v>
      </c>
      <c r="D45" s="21">
        <v>437.5</v>
      </c>
      <c r="E45" s="21">
        <v>434.9</v>
      </c>
      <c r="F45" s="21">
        <v>438.4</v>
      </c>
      <c r="G45" s="5">
        <v>436.8</v>
      </c>
      <c r="H45" s="13">
        <f t="shared" si="0"/>
        <v>436.82000000000005</v>
      </c>
      <c r="I45" s="14">
        <f>$J$31+G16*$N$31</f>
        <v>437.87232799999998</v>
      </c>
      <c r="J45" s="14">
        <f t="shared" si="1"/>
        <v>436.33519999999999</v>
      </c>
      <c r="K45" s="15">
        <f>IF($J$31-G16*$N$31&gt;0,$J$31-G16*$N$31,0)</f>
        <v>434.79807199999999</v>
      </c>
      <c r="L45" s="16">
        <f t="shared" si="2"/>
        <v>3.5</v>
      </c>
      <c r="M45" s="14">
        <f>G17*$N$31</f>
        <v>5.6316959999999971</v>
      </c>
      <c r="N45" s="15">
        <f t="shared" si="3"/>
        <v>2.6639999999999988</v>
      </c>
      <c r="O45" s="17">
        <f>G18*N45</f>
        <v>0</v>
      </c>
    </row>
    <row r="46" spans="2:15">
      <c r="B46" s="5">
        <v>16</v>
      </c>
      <c r="C46" s="21">
        <v>436.8</v>
      </c>
      <c r="D46" s="21">
        <v>437.9</v>
      </c>
      <c r="E46" s="21">
        <v>435.4</v>
      </c>
      <c r="F46" s="21">
        <v>435.9</v>
      </c>
      <c r="G46" s="5">
        <v>435.9</v>
      </c>
      <c r="H46" s="13">
        <f t="shared" si="0"/>
        <v>436.38</v>
      </c>
      <c r="I46" s="14">
        <f>$J$31+G16*$N$31</f>
        <v>437.87232799999998</v>
      </c>
      <c r="J46" s="14">
        <f t="shared" si="1"/>
        <v>436.33519999999999</v>
      </c>
      <c r="K46" s="15">
        <f>IF($J$31-G16*$N$31&gt;0,$J$31-G16*$N$31,0)</f>
        <v>434.79807199999999</v>
      </c>
      <c r="L46" s="16">
        <f t="shared" si="2"/>
        <v>2.5</v>
      </c>
      <c r="M46" s="14">
        <f>G17*$N$31</f>
        <v>5.6316959999999971</v>
      </c>
      <c r="N46" s="15">
        <f t="shared" si="3"/>
        <v>2.6639999999999988</v>
      </c>
      <c r="O46" s="17">
        <f>G18*N46</f>
        <v>0</v>
      </c>
    </row>
    <row r="47" spans="2:15">
      <c r="B47" s="5">
        <v>17</v>
      </c>
      <c r="C47" s="21">
        <v>435.9</v>
      </c>
      <c r="D47" s="21">
        <v>436.5</v>
      </c>
      <c r="E47" s="21">
        <v>435.6</v>
      </c>
      <c r="F47" s="21">
        <v>434.7</v>
      </c>
      <c r="G47" s="5">
        <v>438.4</v>
      </c>
      <c r="H47" s="13">
        <f t="shared" si="0"/>
        <v>436.21999999999997</v>
      </c>
      <c r="I47" s="14">
        <f>$J$31+G16*$N$31</f>
        <v>437.87232799999998</v>
      </c>
      <c r="J47" s="14">
        <f t="shared" si="1"/>
        <v>436.33519999999999</v>
      </c>
      <c r="K47" s="15">
        <f>IF($J$31-G16*$N$31&gt;0,$J$31-G16*$N$31,0)</f>
        <v>434.79807199999999</v>
      </c>
      <c r="L47" s="16">
        <f t="shared" si="2"/>
        <v>3.6999999999999886</v>
      </c>
      <c r="M47" s="14">
        <f>G17*$N$31</f>
        <v>5.6316959999999971</v>
      </c>
      <c r="N47" s="15">
        <f t="shared" si="3"/>
        <v>2.6639999999999988</v>
      </c>
      <c r="O47" s="17">
        <f>G18*N47</f>
        <v>0</v>
      </c>
    </row>
    <row r="48" spans="2:15">
      <c r="B48" s="5">
        <v>18</v>
      </c>
      <c r="C48" s="21">
        <v>436.4</v>
      </c>
      <c r="D48" s="21">
        <v>437.1</v>
      </c>
      <c r="E48" s="21">
        <v>436.2</v>
      </c>
      <c r="F48" s="21">
        <v>436.4</v>
      </c>
      <c r="G48" s="5">
        <v>437.5</v>
      </c>
      <c r="H48" s="13">
        <f t="shared" si="0"/>
        <v>436.71999999999997</v>
      </c>
      <c r="I48" s="14">
        <f>$J$31+G16*$N$31</f>
        <v>437.87232799999998</v>
      </c>
      <c r="J48" s="14">
        <f t="shared" si="1"/>
        <v>436.33519999999999</v>
      </c>
      <c r="K48" s="15">
        <f>IF($J$31-G16*$N$31&gt;0,$J$31-G16*$N$31,0)</f>
        <v>434.79807199999999</v>
      </c>
      <c r="L48" s="16">
        <f t="shared" si="2"/>
        <v>1.3000000000000114</v>
      </c>
      <c r="M48" s="14">
        <f>G17*$N$31</f>
        <v>5.6316959999999971</v>
      </c>
      <c r="N48" s="15">
        <f t="shared" si="3"/>
        <v>2.6639999999999988</v>
      </c>
      <c r="O48" s="17">
        <f>G18*N48</f>
        <v>0</v>
      </c>
    </row>
    <row r="49" spans="2:15">
      <c r="B49" s="5">
        <v>19</v>
      </c>
      <c r="C49" s="21">
        <v>437.1</v>
      </c>
      <c r="D49" s="21">
        <v>435.4</v>
      </c>
      <c r="E49" s="21">
        <v>437.4</v>
      </c>
      <c r="F49" s="21">
        <v>436.9</v>
      </c>
      <c r="G49" s="5">
        <v>437.1</v>
      </c>
      <c r="H49" s="13">
        <f t="shared" si="0"/>
        <v>436.78000000000003</v>
      </c>
      <c r="I49" s="14">
        <f>$J$31+G16*$N$31</f>
        <v>437.87232799999998</v>
      </c>
      <c r="J49" s="14">
        <f t="shared" si="1"/>
        <v>436.33519999999999</v>
      </c>
      <c r="K49" s="15">
        <f>IF($J$31-G16*$N$31&gt;0,$J$31-G16*$N$31,0)</f>
        <v>434.79807199999999</v>
      </c>
      <c r="L49" s="16">
        <f t="shared" si="2"/>
        <v>2</v>
      </c>
      <c r="M49" s="14">
        <f>G17*$N$31</f>
        <v>5.6316959999999971</v>
      </c>
      <c r="N49" s="15">
        <f t="shared" si="3"/>
        <v>2.6639999999999988</v>
      </c>
      <c r="O49" s="17">
        <f>G18*N49</f>
        <v>0</v>
      </c>
    </row>
    <row r="50" spans="2:15">
      <c r="B50" s="5">
        <v>20</v>
      </c>
      <c r="C50" s="21">
        <v>436.5</v>
      </c>
      <c r="D50" s="21">
        <v>434.8</v>
      </c>
      <c r="E50" s="21">
        <v>435.2</v>
      </c>
      <c r="F50" s="21">
        <v>435.8</v>
      </c>
      <c r="G50" s="5">
        <v>436.9</v>
      </c>
      <c r="H50" s="13">
        <f t="shared" si="0"/>
        <v>435.84</v>
      </c>
      <c r="I50" s="14">
        <f>$J$31+G16*$N$31</f>
        <v>437.87232799999998</v>
      </c>
      <c r="J50" s="14">
        <f t="shared" si="1"/>
        <v>436.33519999999999</v>
      </c>
      <c r="K50" s="15">
        <f>IF($J$31-G16*$N$31&gt;0,$J$31-G16*$N$31,0)</f>
        <v>434.79807199999999</v>
      </c>
      <c r="L50" s="16">
        <f t="shared" si="2"/>
        <v>2.0999999999999659</v>
      </c>
      <c r="M50" s="14">
        <f>G17*$N$31</f>
        <v>5.6316959999999971</v>
      </c>
      <c r="N50" s="15">
        <f t="shared" si="3"/>
        <v>2.6639999999999988</v>
      </c>
      <c r="O50" s="17">
        <f>G18*N50</f>
        <v>0</v>
      </c>
    </row>
    <row r="51" spans="2:15">
      <c r="B51" s="5">
        <v>21</v>
      </c>
      <c r="C51" s="21">
        <v>435.9</v>
      </c>
      <c r="D51" s="21">
        <v>435.4</v>
      </c>
      <c r="E51" s="21">
        <v>435.9</v>
      </c>
      <c r="F51" s="21">
        <v>434.9</v>
      </c>
      <c r="G51" s="5">
        <v>435.4</v>
      </c>
      <c r="H51" s="13">
        <f t="shared" si="0"/>
        <v>435.5</v>
      </c>
      <c r="I51" s="14">
        <f>$J$31+G16*$N$31</f>
        <v>437.87232799999998</v>
      </c>
      <c r="J51" s="14">
        <f t="shared" si="1"/>
        <v>436.33519999999999</v>
      </c>
      <c r="K51" s="15">
        <f>IF($J$31-G16*$N$31&gt;0,$J$31-G16*$N$31,0)</f>
        <v>434.79807199999999</v>
      </c>
      <c r="L51" s="16">
        <f t="shared" si="2"/>
        <v>1</v>
      </c>
      <c r="M51" s="14">
        <f>G17*$N$31</f>
        <v>5.6316959999999971</v>
      </c>
      <c r="N51" s="15">
        <f t="shared" si="3"/>
        <v>2.6639999999999988</v>
      </c>
      <c r="O51" s="17">
        <f>G18*N51</f>
        <v>0</v>
      </c>
    </row>
    <row r="52" spans="2:15">
      <c r="B52" s="5">
        <v>22</v>
      </c>
      <c r="C52" s="21">
        <v>435.4</v>
      </c>
      <c r="D52" s="21">
        <v>436.1</v>
      </c>
      <c r="E52" s="21">
        <v>436.4</v>
      </c>
      <c r="F52" s="21">
        <v>435.7</v>
      </c>
      <c r="G52" s="5">
        <v>436.8</v>
      </c>
      <c r="H52" s="13">
        <f>AVERAGEA(C52:G52)</f>
        <v>436.08000000000004</v>
      </c>
      <c r="I52" s="14">
        <f>$J$31+G16*$N$31</f>
        <v>437.87232799999998</v>
      </c>
      <c r="J52" s="14">
        <f t="shared" si="1"/>
        <v>436.33519999999999</v>
      </c>
      <c r="K52" s="15">
        <f>IF($J$31-G16*$N$31&gt;0,$J$31-G16*$N$31,0)</f>
        <v>434.79807199999999</v>
      </c>
      <c r="L52" s="16">
        <f t="shared" si="2"/>
        <v>1.4000000000000341</v>
      </c>
      <c r="M52" s="14">
        <f>G17*$N$31</f>
        <v>5.6316959999999971</v>
      </c>
      <c r="N52" s="15">
        <f t="shared" si="3"/>
        <v>2.6639999999999988</v>
      </c>
      <c r="O52" s="17">
        <f>G18*N52</f>
        <v>0</v>
      </c>
    </row>
    <row r="53" spans="2:15">
      <c r="B53" s="5">
        <v>23</v>
      </c>
      <c r="C53" s="21">
        <v>435.1</v>
      </c>
      <c r="D53" s="21">
        <v>438</v>
      </c>
      <c r="E53" s="21">
        <v>435.5</v>
      </c>
      <c r="F53" s="21">
        <v>436.4</v>
      </c>
      <c r="G53" s="5">
        <v>434.9</v>
      </c>
      <c r="H53" s="13">
        <f t="shared" si="0"/>
        <v>435.98</v>
      </c>
      <c r="I53" s="14">
        <f>$J$31+G16*$N$31</f>
        <v>437.87232799999998</v>
      </c>
      <c r="J53" s="14">
        <f t="shared" si="1"/>
        <v>436.33519999999999</v>
      </c>
      <c r="K53" s="15">
        <f>IF($J$31-G16*$N$31&gt;0,$J$31-G16*$N$31,0)</f>
        <v>434.79807199999999</v>
      </c>
      <c r="L53" s="16">
        <f t="shared" si="2"/>
        <v>3.1000000000000227</v>
      </c>
      <c r="M53" s="14">
        <f>G17*$N$31</f>
        <v>5.6316959999999971</v>
      </c>
      <c r="N53" s="15">
        <f t="shared" si="3"/>
        <v>2.6639999999999988</v>
      </c>
      <c r="O53" s="17">
        <f>G18*N53</f>
        <v>0</v>
      </c>
    </row>
    <row r="54" spans="2:15">
      <c r="B54" s="5">
        <v>24</v>
      </c>
      <c r="C54" s="21">
        <v>436.2</v>
      </c>
      <c r="D54" s="21">
        <v>437.5</v>
      </c>
      <c r="E54" s="21">
        <v>434.8</v>
      </c>
      <c r="F54" s="21">
        <v>436.9</v>
      </c>
      <c r="G54" s="5">
        <v>435.9</v>
      </c>
      <c r="H54" s="14">
        <f t="shared" si="0"/>
        <v>436.26000000000005</v>
      </c>
      <c r="I54" s="14">
        <f>$J$31+G16*$N$31</f>
        <v>437.87232799999998</v>
      </c>
      <c r="J54" s="14">
        <f t="shared" si="1"/>
        <v>436.33519999999999</v>
      </c>
      <c r="K54" s="15">
        <f>IF($J$31-G16*$N$31&gt;0,$J$31-G16*$N$31,0)</f>
        <v>434.79807199999999</v>
      </c>
      <c r="L54" s="16">
        <f t="shared" si="2"/>
        <v>2.6999999999999886</v>
      </c>
      <c r="M54" s="14">
        <f>G17*$N$31</f>
        <v>5.6316959999999971</v>
      </c>
      <c r="N54" s="15">
        <f>$L$56/(25-COUNTBLANK($L$31:$L$54))</f>
        <v>2.6639999999999988</v>
      </c>
      <c r="O54" s="14">
        <f>G18*N54</f>
        <v>0</v>
      </c>
    </row>
    <row r="55" spans="2:15">
      <c r="B55" s="5">
        <v>25</v>
      </c>
      <c r="C55" s="21">
        <v>436.8</v>
      </c>
      <c r="D55" s="21">
        <v>436.5</v>
      </c>
      <c r="E55" s="21">
        <v>435.5</v>
      </c>
      <c r="F55" s="21">
        <v>437.5</v>
      </c>
      <c r="G55" s="5">
        <v>435.1</v>
      </c>
      <c r="H55" s="14">
        <f>AVERAGEA(C55:G55)</f>
        <v>436.28000000000003</v>
      </c>
      <c r="I55" s="14">
        <f>$J$31+G16*$N$31</f>
        <v>437.87232799999998</v>
      </c>
      <c r="J55" s="14">
        <f t="shared" si="1"/>
        <v>436.33519999999999</v>
      </c>
      <c r="K55" s="14">
        <f>IF($J$31-G16*$N$31&gt;0,$J$31-G16*$N$31,0)</f>
        <v>434.79807199999999</v>
      </c>
      <c r="L55" s="14">
        <f t="shared" si="2"/>
        <v>2.3999999999999773</v>
      </c>
      <c r="M55" s="14">
        <f>G17*$N$31</f>
        <v>5.6316959999999971</v>
      </c>
      <c r="N55" s="14">
        <f t="shared" si="3"/>
        <v>2.6639999999999988</v>
      </c>
      <c r="O55" s="14">
        <f>G18*N55</f>
        <v>0</v>
      </c>
    </row>
    <row r="56" spans="2:15">
      <c r="B56" s="18" t="s">
        <v>8</v>
      </c>
      <c r="H56" s="19">
        <f>SUM(H31:H55)</f>
        <v>10908.38</v>
      </c>
      <c r="I56" s="18"/>
      <c r="J56" s="18"/>
      <c r="K56" s="18"/>
      <c r="L56" s="19">
        <f>SUM(L31:L55)</f>
        <v>66.599999999999966</v>
      </c>
    </row>
    <row r="76" spans="5:12">
      <c r="E76" s="25" t="s">
        <v>24</v>
      </c>
      <c r="F76" s="25"/>
      <c r="G76" s="25"/>
      <c r="H76" s="25"/>
      <c r="I76" s="25"/>
      <c r="J76" s="25"/>
      <c r="K76" s="25"/>
      <c r="L76" s="25"/>
    </row>
    <row r="77" spans="5:12">
      <c r="E77" s="25" t="s">
        <v>25</v>
      </c>
      <c r="F77" s="25"/>
      <c r="G77" s="25"/>
      <c r="H77" s="25"/>
      <c r="I77" s="25"/>
      <c r="J77" s="25"/>
      <c r="K77" s="25"/>
      <c r="L77" s="25"/>
    </row>
    <row r="78" spans="5:12">
      <c r="E78" s="23"/>
      <c r="F78" s="23"/>
      <c r="G78" s="23"/>
      <c r="H78" s="23"/>
      <c r="I78" s="23"/>
      <c r="J78" s="23"/>
      <c r="K78" s="23"/>
      <c r="L78" s="23"/>
    </row>
    <row r="79" spans="5:12">
      <c r="E79" s="23"/>
      <c r="F79" s="23"/>
      <c r="G79" s="23"/>
      <c r="H79" s="23"/>
      <c r="I79" s="23"/>
      <c r="J79" s="23"/>
      <c r="K79" s="23"/>
      <c r="L79" s="23"/>
    </row>
    <row r="80" spans="5:12">
      <c r="E80" s="25" t="s">
        <v>31</v>
      </c>
      <c r="F80" s="25"/>
      <c r="G80" s="25"/>
      <c r="H80" s="25"/>
      <c r="I80" s="25"/>
      <c r="J80" s="25"/>
      <c r="K80" s="25"/>
      <c r="L80" s="25"/>
    </row>
    <row r="81" spans="5:12">
      <c r="E81" s="25" t="s">
        <v>29</v>
      </c>
      <c r="F81" s="25"/>
      <c r="G81" s="25"/>
      <c r="H81" s="25"/>
      <c r="I81" s="25"/>
      <c r="J81" s="25"/>
      <c r="K81" s="25"/>
      <c r="L81" s="25"/>
    </row>
    <row r="82" spans="5:12">
      <c r="E82" s="25" t="s">
        <v>30</v>
      </c>
      <c r="F82" s="25"/>
      <c r="G82" s="25"/>
      <c r="H82" s="25"/>
      <c r="I82" s="25"/>
      <c r="J82" s="25"/>
      <c r="K82" s="25"/>
      <c r="L82" s="25"/>
    </row>
    <row r="83" spans="5:12">
      <c r="E83" s="23"/>
      <c r="F83" s="23"/>
      <c r="G83" s="23"/>
      <c r="H83" s="23"/>
      <c r="I83" s="23"/>
      <c r="J83" s="23"/>
      <c r="K83" s="23"/>
      <c r="L83" s="23"/>
    </row>
  </sheetData>
  <mergeCells count="5">
    <mergeCell ref="E76:L76"/>
    <mergeCell ref="E77:L77"/>
    <mergeCell ref="E80:L80"/>
    <mergeCell ref="E81:L81"/>
    <mergeCell ref="E82:L82"/>
  </mergeCells>
  <phoneticPr fontId="1" type="noConversion"/>
  <pageMargins left="0.75" right="0.75" top="1" bottom="1" header="0.5" footer="0.5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Template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fanny bensaid</dc:creator>
  <cp:lastModifiedBy>Abhishek</cp:lastModifiedBy>
  <dcterms:created xsi:type="dcterms:W3CDTF">2005-03-18T14:29:32Z</dcterms:created>
  <dcterms:modified xsi:type="dcterms:W3CDTF">2012-04-20T23:03:19Z</dcterms:modified>
</cp:coreProperties>
</file>